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 - Anaesthetic Drug Calc" sheetId="1" r:id="rId4"/>
  </sheets>
</workbook>
</file>

<file path=xl/sharedStrings.xml><?xml version="1.0" encoding="utf-8"?>
<sst xmlns="http://schemas.openxmlformats.org/spreadsheetml/2006/main" uniqueCount="39">
  <si>
    <t>Anaesthetic Drug Calculator</t>
  </si>
  <si>
    <t>Patient Name:</t>
  </si>
  <si>
    <t>Weight:</t>
  </si>
  <si>
    <t>IV fluid rate (ml/kg/hr)</t>
  </si>
  <si>
    <t xml:space="preserve">Emergency drugs </t>
  </si>
  <si>
    <t>Drug</t>
  </si>
  <si>
    <t>Dose</t>
  </si>
  <si>
    <t>Concentration Mg/ml</t>
  </si>
  <si>
    <t>Volume (ml)</t>
  </si>
  <si>
    <t xml:space="preserve">MK Recipe </t>
  </si>
  <si>
    <t>Per 100ml Saline</t>
  </si>
  <si>
    <t xml:space="preserve">Ketamine </t>
  </si>
  <si>
    <t>Atropine</t>
  </si>
  <si>
    <t>Methadone</t>
  </si>
  <si>
    <t>Adrenaline</t>
  </si>
  <si>
    <t xml:space="preserve">Rates </t>
  </si>
  <si>
    <t>Ml/hr</t>
  </si>
  <si>
    <t>Lidocaine</t>
  </si>
  <si>
    <t xml:space="preserve">Min rate </t>
  </si>
  <si>
    <t>Naloxone</t>
  </si>
  <si>
    <t>Max rate</t>
  </si>
  <si>
    <t>Nerve block volumes- Marcain (ml)</t>
  </si>
  <si>
    <t xml:space="preserve">Anaesthetic Drugs </t>
  </si>
  <si>
    <t>Sciatic</t>
  </si>
  <si>
    <t xml:space="preserve">Dose </t>
  </si>
  <si>
    <t>Psoas</t>
  </si>
  <si>
    <t>Brachial Plexus</t>
  </si>
  <si>
    <t xml:space="preserve">Methadone </t>
  </si>
  <si>
    <t>Articular</t>
  </si>
  <si>
    <t>ACP</t>
  </si>
  <si>
    <t>Epidural (6ml Max)</t>
  </si>
  <si>
    <t xml:space="preserve">Medetomidine </t>
  </si>
  <si>
    <t>Dexmedetomidine (0.1mg/ml)</t>
  </si>
  <si>
    <t>Zinacef</t>
  </si>
  <si>
    <t xml:space="preserve">Midazolam/ diazepam </t>
  </si>
  <si>
    <t xml:space="preserve">100mg/ml concentration </t>
  </si>
  <si>
    <t>Ketamine</t>
  </si>
  <si>
    <t>Every 90 minutes</t>
  </si>
  <si>
    <t xml:space="preserve">Paracetemol 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</si>
</sst>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 style="thin">
        <color indexed="12"/>
      </right>
      <top style="thin">
        <color indexed="8"/>
      </top>
      <bottom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 style="thin">
        <color indexed="12"/>
      </right>
      <top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>
        <color indexed="8"/>
      </bottom>
      <diagonal/>
    </border>
    <border>
      <left style="thin">
        <color indexed="12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0" fontId="2" fillId="3" borderId="1" applyNumberFormat="0" applyFont="1" applyFill="1" applyBorder="1" applyAlignment="1" applyProtection="0">
      <alignment vertical="top" wrapText="1"/>
    </xf>
    <xf numFmtId="0" fontId="2" fillId="4" borderId="1" applyNumberFormat="0" applyFont="1" applyFill="1" applyBorder="1" applyAlignment="1" applyProtection="0">
      <alignment vertical="top" wrapText="1"/>
    </xf>
    <xf numFmtId="0" fontId="0" fillId="3" borderId="1" applyNumberFormat="1" applyFont="1" applyFill="1" applyBorder="1" applyAlignment="1" applyProtection="0">
      <alignment vertical="top" wrapText="1"/>
    </xf>
    <xf numFmtId="0" fontId="0" borderId="1" applyNumberFormat="0" applyFont="1" applyFill="0" applyBorder="1" applyAlignment="1" applyProtection="0">
      <alignment vertical="top" wrapText="1"/>
    </xf>
    <xf numFmtId="49" fontId="0" fillId="3" borderId="1" applyNumberFormat="1" applyFont="1" applyFill="1" applyBorder="1" applyAlignment="1" applyProtection="0">
      <alignment vertical="top" wrapText="1"/>
    </xf>
    <xf numFmtId="0" fontId="0" fillId="3" borderId="1" applyNumberFormat="1" applyFont="1" applyFill="1" applyBorder="1" applyAlignment="1" applyProtection="0">
      <alignment horizontal="center" vertical="top" wrapText="1"/>
    </xf>
    <xf numFmtId="2" fontId="0" fillId="3" borderId="1" applyNumberFormat="1" applyFont="1" applyFill="1" applyBorder="1" applyAlignment="1" applyProtection="0">
      <alignment vertical="top" wrapText="1"/>
    </xf>
    <xf numFmtId="0" fontId="2" fillId="2" borderId="2" applyNumberFormat="0" applyFont="1" applyFill="1" applyBorder="1" applyAlignment="1" applyProtection="0">
      <alignment vertical="top" wrapText="1"/>
    </xf>
    <xf numFmtId="0" fontId="0" fillId="3" borderId="3" applyNumberFormat="0" applyFont="1" applyFill="1" applyBorder="1" applyAlignment="1" applyProtection="0">
      <alignment vertical="top" wrapText="1"/>
    </xf>
    <xf numFmtId="0" fontId="0" fillId="3" borderId="4" applyNumberFormat="0" applyFont="1" applyFill="1" applyBorder="1" applyAlignment="1" applyProtection="0">
      <alignment vertical="top" wrapText="1"/>
    </xf>
    <xf numFmtId="2" fontId="0" fillId="3" borderId="4" applyNumberFormat="1" applyFont="1" applyFill="1" applyBorder="1" applyAlignment="1" applyProtection="0">
      <alignment vertical="top" wrapText="1"/>
    </xf>
    <xf numFmtId="0" fontId="0" fillId="3" borderId="5" applyNumberFormat="0" applyFont="1" applyFill="1" applyBorder="1" applyAlignment="1" applyProtection="0">
      <alignment vertical="top" wrapText="1"/>
    </xf>
    <xf numFmtId="2" fontId="0" fillId="3" borderId="6" applyNumberFormat="1" applyFont="1" applyFill="1" applyBorder="1" applyAlignment="1" applyProtection="0">
      <alignment vertical="top" wrapText="1"/>
    </xf>
    <xf numFmtId="0" fontId="2" fillId="2" borderId="1" applyNumberFormat="0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top" wrapText="1"/>
    </xf>
    <xf numFmtId="0" fontId="0" fillId="2" borderId="1" applyNumberFormat="0" applyFont="1" applyFill="1" applyBorder="1" applyAlignment="1" applyProtection="0">
      <alignment vertical="top" wrapText="1"/>
    </xf>
    <xf numFmtId="0" fontId="0" fillId="3" borderId="7" applyNumberFormat="0" applyFont="1" applyFill="1" applyBorder="1" applyAlignment="1" applyProtection="0">
      <alignment vertical="top" wrapText="1"/>
    </xf>
    <xf numFmtId="2" fontId="0" fillId="3" borderId="8" applyNumberFormat="1" applyFont="1" applyFill="1" applyBorder="1" applyAlignment="1" applyProtection="0">
      <alignment vertical="top" wrapText="1"/>
    </xf>
    <xf numFmtId="49" fontId="0" fillId="3" borderId="1" applyNumberFormat="1" applyFont="1" applyFill="1" applyBorder="1" applyAlignment="1" applyProtection="0">
      <alignment horizontal="right" vertical="top" wrapText="1"/>
    </xf>
    <xf numFmtId="0" fontId="0" fillId="3" borderId="1" applyNumberFormat="0" applyFont="1" applyFill="1" applyBorder="1" applyAlignment="1" applyProtection="0">
      <alignment vertical="top" wrapText="1"/>
    </xf>
    <xf numFmtId="49" fontId="2" fillId="3" borderId="1" applyNumberFormat="1" applyFont="1" applyFill="1" applyBorder="1" applyAlignment="1" applyProtection="0">
      <alignment vertical="top" wrapText="1"/>
    </xf>
    <xf numFmtId="0" fontId="2" fillId="2" borderId="9" applyNumberFormat="0" applyFont="1" applyFill="1" applyBorder="1" applyAlignment="1" applyProtection="0">
      <alignment vertical="top" wrapText="1"/>
    </xf>
    <xf numFmtId="0" fontId="0" fillId="3" borderId="10" applyNumberFormat="0" applyFont="1" applyFill="1" applyBorder="1" applyAlignment="1" applyProtection="0">
      <alignment vertical="top" wrapText="1"/>
    </xf>
    <xf numFmtId="2" fontId="0" fillId="3" borderId="5" applyNumberFormat="1" applyFont="1" applyFill="1" applyBorder="1" applyAlignment="1" applyProtection="0">
      <alignment vertical="top" wrapText="1"/>
    </xf>
    <xf numFmtId="0" fontId="0" fillId="3" borderId="11" applyNumberFormat="0" applyFont="1" applyFill="1" applyBorder="1" applyAlignment="1" applyProtection="0">
      <alignment vertical="top" wrapText="1"/>
    </xf>
    <xf numFmtId="0" fontId="2" fillId="2" borderId="12" applyNumberFormat="0" applyFont="1" applyFill="1" applyBorder="1" applyAlignment="1" applyProtection="0">
      <alignment vertical="top" wrapText="1"/>
    </xf>
    <xf numFmtId="0" fontId="0" fillId="3" borderId="13" applyNumberFormat="0" applyFont="1" applyFill="1" applyBorder="1" applyAlignment="1" applyProtection="0">
      <alignment vertical="top" wrapText="1"/>
    </xf>
    <xf numFmtId="0" fontId="0" fillId="3" borderId="14" applyNumberFormat="0" applyFont="1" applyFill="1" applyBorder="1" applyAlignment="1" applyProtection="0">
      <alignment vertical="top" wrapText="1"/>
    </xf>
    <xf numFmtId="2" fontId="0" fillId="3" borderId="14" applyNumberFormat="1" applyFont="1" applyFill="1" applyBorder="1" applyAlignment="1" applyProtection="0">
      <alignment vertical="top" wrapText="1"/>
    </xf>
    <xf numFmtId="0" fontId="0" fillId="3" borderId="15" applyNumberFormat="0" applyFont="1" applyFill="1" applyBorder="1" applyAlignment="1" applyProtection="0">
      <alignment vertical="top" wrapText="1"/>
    </xf>
    <xf numFmtId="0" fontId="0" fillId="3" borderId="16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5d5d5"/>
      <rgbColor rgb="ffffffff"/>
      <rgbColor rgb="ffbdc0bf"/>
      <rgbColor rgb="ff515151"/>
      <rgbColor rgb="ffa5a5a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866501</xdr:colOff>
      <xdr:row>0</xdr:row>
      <xdr:rowOff>0</xdr:rowOff>
    </xdr:from>
    <xdr:to>
      <xdr:col>7</xdr:col>
      <xdr:colOff>16607</xdr:colOff>
      <xdr:row>5</xdr:row>
      <xdr:rowOff>236591</xdr:rowOff>
    </xdr:to>
    <xdr:pic>
      <xdr:nvPicPr>
        <xdr:cNvPr id="2" name="SVR_logo_whiteonburguny.jpeg" descr="SVR_logo_whiteonburguny.jpe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8423001" y="-268654"/>
          <a:ext cx="1639307" cy="163930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G23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27.7891" style="1" customWidth="1"/>
    <col min="2" max="2" width="16.3516" style="1" customWidth="1"/>
    <col min="3" max="3" width="18.2031" style="1" customWidth="1"/>
    <col min="4" max="4" width="20.5078" style="1" customWidth="1"/>
    <col min="5" max="7" width="16.3516" style="1" customWidth="1"/>
    <col min="8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</row>
    <row r="2" ht="20.7" customHeight="1">
      <c r="A2" t="s" s="3">
        <v>1</v>
      </c>
      <c r="B2" s="4"/>
      <c r="C2" s="5"/>
      <c r="D2" s="5"/>
      <c r="E2" s="5"/>
      <c r="F2" s="5"/>
      <c r="G2" s="5"/>
    </row>
    <row r="3" ht="20.7" customHeight="1">
      <c r="A3" t="s" s="3">
        <v>2</v>
      </c>
      <c r="B3" s="6">
        <v>10</v>
      </c>
      <c r="C3" s="7"/>
      <c r="D3" t="s" s="8">
        <v>3</v>
      </c>
      <c r="E3" s="9">
        <f>B3*5</f>
        <v>50</v>
      </c>
      <c r="F3" s="7"/>
      <c r="G3" s="10"/>
    </row>
    <row r="4" ht="20.7" customHeight="1">
      <c r="A4" s="11"/>
      <c r="B4" s="12"/>
      <c r="C4" s="13"/>
      <c r="D4" s="14"/>
      <c r="E4" s="13"/>
      <c r="F4" s="15"/>
      <c r="G4" s="16"/>
    </row>
    <row r="5" ht="20.7" customHeight="1">
      <c r="A5" s="17"/>
      <c r="B5" t="s" s="18">
        <v>4</v>
      </c>
      <c r="C5" s="19"/>
      <c r="D5" s="19"/>
      <c r="E5" s="19"/>
      <c r="F5" s="20"/>
      <c r="G5" s="21"/>
    </row>
    <row r="6" ht="20.7" customHeight="1">
      <c r="A6" t="s" s="3">
        <v>5</v>
      </c>
      <c r="B6" t="s" s="8">
        <v>6</v>
      </c>
      <c r="C6" t="s" s="8">
        <v>7</v>
      </c>
      <c r="D6" t="s" s="22">
        <v>8</v>
      </c>
      <c r="E6" s="23"/>
      <c r="F6" t="s" s="24">
        <v>9</v>
      </c>
      <c r="G6" t="s" s="24">
        <v>10</v>
      </c>
    </row>
    <row r="7" ht="20.7" customHeight="1">
      <c r="A7" s="17"/>
      <c r="B7" s="23"/>
      <c r="C7" s="23"/>
      <c r="D7" s="10"/>
      <c r="E7" s="7"/>
      <c r="F7" t="s" s="8">
        <v>11</v>
      </c>
      <c r="G7" s="10">
        <v>0.1</v>
      </c>
    </row>
    <row r="8" ht="20.7" customHeight="1">
      <c r="A8" t="s" s="3">
        <v>12</v>
      </c>
      <c r="B8" s="6">
        <v>0.005</v>
      </c>
      <c r="C8" s="6">
        <v>0.6</v>
      </c>
      <c r="D8" s="10">
        <f>($B$3*B8)/C8</f>
        <v>0.0833333333333333</v>
      </c>
      <c r="E8" s="7"/>
      <c r="F8" t="s" s="8">
        <v>13</v>
      </c>
      <c r="G8" s="10">
        <v>1</v>
      </c>
    </row>
    <row r="9" ht="20.7" customHeight="1">
      <c r="A9" t="s" s="3">
        <v>14</v>
      </c>
      <c r="B9" s="6">
        <v>0.01</v>
      </c>
      <c r="C9" s="6">
        <v>1</v>
      </c>
      <c r="D9" s="10">
        <f>($B$3*B9)/C9</f>
        <v>0.1</v>
      </c>
      <c r="E9" s="7"/>
      <c r="F9" t="s" s="24">
        <v>15</v>
      </c>
      <c r="G9" t="s" s="8">
        <v>16</v>
      </c>
    </row>
    <row r="10" ht="20.7" customHeight="1">
      <c r="A10" t="s" s="3">
        <v>17</v>
      </c>
      <c r="B10" s="6">
        <v>2</v>
      </c>
      <c r="C10" s="6">
        <v>20</v>
      </c>
      <c r="D10" s="10">
        <f>($B$3*B10)/C10</f>
        <v>1</v>
      </c>
      <c r="E10" s="7"/>
      <c r="F10" t="s" s="8">
        <v>18</v>
      </c>
      <c r="G10" s="10">
        <f>B3</f>
        <v>10</v>
      </c>
    </row>
    <row r="11" ht="20.7" customHeight="1">
      <c r="A11" t="s" s="3">
        <v>19</v>
      </c>
      <c r="B11" s="6">
        <v>0.02</v>
      </c>
      <c r="C11" s="6">
        <v>1</v>
      </c>
      <c r="D11" s="10">
        <f>($B$3*B11)/C11</f>
        <v>0.2</v>
      </c>
      <c r="E11" s="7"/>
      <c r="F11" t="s" s="8">
        <v>20</v>
      </c>
      <c r="G11" s="6">
        <f>B3*4</f>
        <v>40</v>
      </c>
    </row>
    <row r="12" ht="20.7" customHeight="1">
      <c r="A12" s="25"/>
      <c r="B12" s="26"/>
      <c r="C12" s="15"/>
      <c r="D12" s="27"/>
      <c r="E12" s="28"/>
      <c r="F12" s="23"/>
      <c r="G12" s="23"/>
    </row>
    <row r="13" ht="20.7" customHeight="1">
      <c r="A13" s="29"/>
      <c r="B13" s="30"/>
      <c r="C13" s="31"/>
      <c r="D13" s="32"/>
      <c r="E13" s="33"/>
      <c r="F13" t="s" s="24">
        <v>21</v>
      </c>
      <c r="G13" s="7"/>
    </row>
    <row r="14" ht="20.7" customHeight="1">
      <c r="A14" s="17"/>
      <c r="B14" t="s" s="18">
        <v>22</v>
      </c>
      <c r="C14" s="7"/>
      <c r="D14" s="7"/>
      <c r="E14" s="7"/>
      <c r="F14" t="s" s="8">
        <v>23</v>
      </c>
      <c r="G14" s="10">
        <f>B3*0.05</f>
        <v>0.5</v>
      </c>
    </row>
    <row r="15" ht="20.7" customHeight="1">
      <c r="A15" t="s" s="3">
        <v>5</v>
      </c>
      <c r="B15" t="s" s="8">
        <v>24</v>
      </c>
      <c r="C15" t="s" s="8">
        <v>7</v>
      </c>
      <c r="D15" t="s" s="22">
        <v>8</v>
      </c>
      <c r="E15" s="23"/>
      <c r="F15" t="s" s="8">
        <v>25</v>
      </c>
      <c r="G15" s="10">
        <f>G14*3</f>
        <v>1.5</v>
      </c>
    </row>
    <row r="16" ht="20.7" customHeight="1">
      <c r="A16" s="17"/>
      <c r="B16" s="23"/>
      <c r="C16" s="23"/>
      <c r="D16" s="10"/>
      <c r="E16" s="7"/>
      <c r="F16" t="s" s="8">
        <v>26</v>
      </c>
      <c r="G16" s="10">
        <f>B3*0.3</f>
        <v>3</v>
      </c>
    </row>
    <row r="17" ht="20.7" customHeight="1">
      <c r="A17" t="s" s="3">
        <v>27</v>
      </c>
      <c r="B17" s="6">
        <v>0.3</v>
      </c>
      <c r="C17" s="6">
        <v>10</v>
      </c>
      <c r="D17" s="10">
        <f>($B$3*B17)/C17</f>
        <v>0.3</v>
      </c>
      <c r="E17" s="7"/>
      <c r="F17" t="s" s="8">
        <v>28</v>
      </c>
      <c r="G17" s="10">
        <f>(B3*0.1)</f>
        <v>1</v>
      </c>
    </row>
    <row r="18" ht="20.7" customHeight="1">
      <c r="A18" t="s" s="3">
        <v>29</v>
      </c>
      <c r="B18" s="6">
        <v>0.01</v>
      </c>
      <c r="C18" s="6">
        <v>2</v>
      </c>
      <c r="D18" s="10">
        <f>($B$3*B18)/C18</f>
        <v>0.05</v>
      </c>
      <c r="E18" s="7"/>
      <c r="F18" t="s" s="8">
        <v>30</v>
      </c>
      <c r="G18" s="10">
        <f>B3/4.5</f>
        <v>2.22222222222222</v>
      </c>
    </row>
    <row r="19" ht="20.7" customHeight="1">
      <c r="A19" t="s" s="3">
        <v>31</v>
      </c>
      <c r="B19" s="6">
        <v>0.01</v>
      </c>
      <c r="C19" s="6">
        <v>1</v>
      </c>
      <c r="D19" s="10">
        <f>($B$3*B19)/C19</f>
        <v>0.1</v>
      </c>
      <c r="E19" s="7"/>
      <c r="F19" s="23"/>
      <c r="G19" s="10"/>
    </row>
    <row r="20" ht="20.7" customHeight="1">
      <c r="A20" t="s" s="3">
        <v>32</v>
      </c>
      <c r="B20" s="6">
        <v>0.005</v>
      </c>
      <c r="C20" s="6">
        <v>0.1</v>
      </c>
      <c r="D20" s="10">
        <f>($B$3*B20)/C20</f>
        <v>0.5</v>
      </c>
      <c r="E20" s="7"/>
      <c r="F20" t="s" s="24">
        <v>33</v>
      </c>
      <c r="G20" t="s" s="24">
        <v>8</v>
      </c>
    </row>
    <row r="21" ht="32.7" customHeight="1">
      <c r="A21" t="s" s="3">
        <v>34</v>
      </c>
      <c r="B21" s="6">
        <v>0.2</v>
      </c>
      <c r="C21" s="6">
        <v>5</v>
      </c>
      <c r="D21" s="10">
        <f>($B$3*B21)/C21</f>
        <v>0.4</v>
      </c>
      <c r="E21" s="7"/>
      <c r="F21" t="s" s="8">
        <v>35</v>
      </c>
      <c r="G21" s="10">
        <f>B3*0.2</f>
        <v>2</v>
      </c>
    </row>
    <row r="22" ht="20.7" customHeight="1">
      <c r="A22" t="s" s="3">
        <v>36</v>
      </c>
      <c r="B22" s="6">
        <v>0.25</v>
      </c>
      <c r="C22" s="6">
        <v>100</v>
      </c>
      <c r="D22" s="10">
        <f>($B$3*B22)/C22</f>
        <v>0.025</v>
      </c>
      <c r="E22" s="7"/>
      <c r="F22" s="23"/>
      <c r="G22" t="s" s="24">
        <v>37</v>
      </c>
    </row>
    <row r="23" ht="20.7" customHeight="1">
      <c r="A23" t="s" s="3">
        <v>38</v>
      </c>
      <c r="B23" s="6">
        <v>10</v>
      </c>
      <c r="C23" s="6">
        <v>10</v>
      </c>
      <c r="D23" s="10">
        <f>($B$3*B23)/C23</f>
        <v>10</v>
      </c>
      <c r="E23" s="7"/>
      <c r="F23" s="34"/>
      <c r="G23" s="16"/>
    </row>
  </sheetData>
  <mergeCells count="9">
    <mergeCell ref="A1:G1"/>
    <mergeCell ref="F13:G13"/>
    <mergeCell ref="B2:G2"/>
    <mergeCell ref="B3:C3"/>
    <mergeCell ref="E3:F3"/>
    <mergeCell ref="B5:E5"/>
    <mergeCell ref="B14:E14"/>
    <mergeCell ref="E15:E23"/>
    <mergeCell ref="E6:E1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